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USER\Desktop\ATELEIR ITIE\"/>
    </mc:Choice>
  </mc:AlternateContent>
  <xr:revisionPtr revIDLastSave="0" documentId="13_ncr:1_{BDD291AE-D4B9-485D-BD6B-3C8375B264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cettes 2020 par société" sheetId="4" r:id="rId1"/>
  </sheets>
  <definedNames>
    <definedName name="_xlnm.Print_Area" localSheetId="0">'Recettes 2020 par société'!$C$3:$X$15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3" i="4" l="1"/>
  <c r="N13" i="4"/>
  <c r="L13" i="4"/>
  <c r="K13" i="4"/>
  <c r="I13" i="4"/>
  <c r="H13" i="4"/>
  <c r="G13" i="4"/>
  <c r="F13" i="4"/>
  <c r="W13" i="4" l="1"/>
  <c r="W5" i="4"/>
  <c r="W6" i="4"/>
  <c r="W7" i="4"/>
  <c r="W8" i="4"/>
  <c r="W9" i="4"/>
  <c r="W10" i="4"/>
  <c r="W11" i="4"/>
  <c r="W12" i="4"/>
  <c r="W4" i="4"/>
  <c r="S14" i="4"/>
  <c r="T14" i="4"/>
  <c r="U14" i="4"/>
  <c r="V14" i="4"/>
  <c r="W14" i="4" l="1"/>
  <c r="R14" i="4" l="1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</calcChain>
</file>

<file path=xl/sharedStrings.xml><?xml version="1.0" encoding="utf-8"?>
<sst xmlns="http://schemas.openxmlformats.org/spreadsheetml/2006/main" count="41" uniqueCount="40">
  <si>
    <t>Taxes superficiaires</t>
  </si>
  <si>
    <t>Pénalités</t>
  </si>
  <si>
    <t>TOTAL GENERAL</t>
  </si>
  <si>
    <t>Commentaires</t>
  </si>
  <si>
    <r>
      <rPr>
        <b/>
        <sz val="9"/>
        <color indexed="8"/>
        <rFont val="Bookman Old Style"/>
        <family val="1"/>
      </rPr>
      <t>Redevances proportionnelles</t>
    </r>
    <r>
      <rPr>
        <sz val="9"/>
        <color indexed="8"/>
        <rFont val="Bookman Old Style"/>
        <family val="1"/>
      </rPr>
      <t xml:space="preserve"> (Royalties)</t>
    </r>
  </si>
  <si>
    <t xml:space="preserve">Droits fixes </t>
  </si>
  <si>
    <t>Réf.</t>
  </si>
  <si>
    <t>Fonds Minier de Développement Local 1%</t>
  </si>
  <si>
    <t>Dividendes</t>
  </si>
  <si>
    <t>Remboursement crédit TVA (remboursement effectif)</t>
  </si>
  <si>
    <t>BISSA SA</t>
  </si>
  <si>
    <t>BOUERE-DOHOUN GOLD OPERATION SA</t>
  </si>
  <si>
    <t xml:space="preserve">Vente d'or saisi BNAF </t>
  </si>
  <si>
    <t xml:space="preserve">Amendes/BNAF </t>
  </si>
  <si>
    <t>Burkina Mining Company SA</t>
  </si>
  <si>
    <t>I AMGOLD ESSAKANE SA</t>
  </si>
  <si>
    <t>HOUNDE GOLD OPERATION SA</t>
  </si>
  <si>
    <t xml:space="preserve">Frais de dossier </t>
  </si>
  <si>
    <t>NANTOU MINING SA</t>
  </si>
  <si>
    <t>NETIANA MINING COMPANY(NMC) SA</t>
  </si>
  <si>
    <t>RIVERSTONE KARMA SA</t>
  </si>
  <si>
    <t>ROXGOLD SANU SA</t>
  </si>
  <si>
    <t>NORDGOLD SAMTENGA SA</t>
  </si>
  <si>
    <t>SEMAFO BOUNGOU SA</t>
  </si>
  <si>
    <t>SEMAFO SA</t>
  </si>
  <si>
    <t>SOMITA SA</t>
  </si>
  <si>
    <t>Société des Mines de Sanbrado SA</t>
  </si>
  <si>
    <t>WAHGNION GOLD OPERATIONS SA</t>
  </si>
  <si>
    <t>Gryphon Minerals BF SAR</t>
  </si>
  <si>
    <t>GEP-MIN</t>
  </si>
  <si>
    <t>Société d'Exploitation des Phosphates du Burkina (SEPB</t>
  </si>
  <si>
    <t>Déclaration unilatérale</t>
  </si>
  <si>
    <t>Montant TOTAL FCFA</t>
  </si>
  <si>
    <t xml:space="preserve"> Flux perçus par la DGTCP et remboursement crédit TVA/Société minière 2020</t>
  </si>
  <si>
    <t>lien portable Itie</t>
  </si>
  <si>
    <t>lien portable DGTCP</t>
  </si>
  <si>
    <t>nom du jeux de données</t>
  </si>
  <si>
    <t>statistiques 2020</t>
  </si>
  <si>
    <t>Description</t>
  </si>
  <si>
    <t>http://portail.itie.gov.bf/dataset/statistiques-2020-0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</si>
</sst>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Bookman Old Style"/>
      <family val="1"/>
    </font>
    <font>
      <sz val="11"/>
      <color indexed="8"/>
      <name val="Bookman Old Style"/>
      <family val="1"/>
    </font>
    <font>
      <b/>
      <sz val="8"/>
      <color indexed="8"/>
      <name val="Bookman Old Style"/>
      <family val="1"/>
    </font>
    <font>
      <sz val="9"/>
      <color indexed="8"/>
      <name val="Bookman Old Style"/>
      <family val="1"/>
    </font>
    <font>
      <b/>
      <sz val="9"/>
      <color indexed="8"/>
      <name val="Bookman Old Style"/>
      <family val="1"/>
    </font>
    <font>
      <sz val="1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4" fillId="0" borderId="0" xfId="0" applyFont="1"/>
    <xf numFmtId="0" fontId="6" fillId="0" borderId="0" xfId="0" applyFont="1" applyFill="1"/>
    <xf numFmtId="0" fontId="8" fillId="0" borderId="0" xfId="2" applyFont="1"/>
    <xf numFmtId="165" fontId="0" fillId="0" borderId="0" xfId="1" applyNumberFormat="1" applyFont="1"/>
    <xf numFmtId="165" fontId="8" fillId="0" borderId="0" xfId="1" applyNumberFormat="1" applyFont="1"/>
    <xf numFmtId="0" fontId="6" fillId="0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4" fillId="2" borderId="5" xfId="0" applyFont="1" applyFill="1" applyBorder="1"/>
    <xf numFmtId="0" fontId="7" fillId="2" borderId="6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left"/>
    </xf>
    <xf numFmtId="165" fontId="6" fillId="0" borderId="1" xfId="1" applyNumberFormat="1" applyFont="1" applyFill="1" applyBorder="1" applyAlignment="1">
      <alignment vertical="center" wrapText="1"/>
    </xf>
    <xf numFmtId="165" fontId="7" fillId="2" borderId="6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 wrapText="1"/>
    </xf>
    <xf numFmtId="3" fontId="6" fillId="3" borderId="8" xfId="0" applyNumberFormat="1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6" fillId="0" borderId="1" xfId="0" applyFont="1" applyFill="1" applyBorder="1"/>
    <xf numFmtId="165" fontId="6" fillId="0" borderId="1" xfId="1" applyNumberFormat="1" applyFont="1" applyFill="1" applyBorder="1"/>
    <xf numFmtId="165" fontId="4" fillId="0" borderId="1" xfId="1" applyNumberFormat="1" applyFont="1" applyBorder="1"/>
    <xf numFmtId="0" fontId="0" fillId="0" borderId="1" xfId="0" applyBorder="1"/>
    <xf numFmtId="0" fontId="0" fillId="0" borderId="8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3">
    <cellStyle name="Millier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FF"/>
  </sheetPr>
  <dimension ref="A1:Z15"/>
  <sheetViews>
    <sheetView showGridLines="0" tabSelected="1" topLeftCell="Q1" zoomScaleSheetLayoutView="100" workbookViewId="0">
      <selection activeCell="Y2" sqref="Y2"/>
    </sheetView>
  </sheetViews>
  <sheetFormatPr baseColWidth="10" defaultRowHeight="15" x14ac:dyDescent="0.25"/>
  <cols>
    <col min="1" max="1" width="26.140625" customWidth="1"/>
    <col min="2" max="2" width="6.5703125" customWidth="1"/>
    <col min="3" max="3" width="40.85546875" customWidth="1"/>
    <col min="4" max="4" width="19.7109375" customWidth="1"/>
    <col min="5" max="5" width="19.5703125" customWidth="1"/>
    <col min="6" max="6" width="18.42578125" customWidth="1"/>
    <col min="7" max="7" width="18.140625" customWidth="1"/>
    <col min="8" max="8" width="19.140625" customWidth="1"/>
    <col min="9" max="9" width="16.7109375" customWidth="1"/>
    <col min="10" max="10" width="15.5703125" customWidth="1"/>
    <col min="11" max="11" width="17.28515625" customWidth="1"/>
    <col min="12" max="12" width="16.28515625" customWidth="1"/>
    <col min="13" max="13" width="17" customWidth="1"/>
    <col min="14" max="14" width="16.28515625" customWidth="1"/>
    <col min="15" max="15" width="17.85546875" customWidth="1"/>
    <col min="16" max="16" width="16.5703125" customWidth="1"/>
    <col min="17" max="17" width="16.42578125" customWidth="1"/>
    <col min="18" max="18" width="17.28515625" customWidth="1"/>
    <col min="19" max="19" width="14.85546875" customWidth="1"/>
    <col min="20" max="21" width="12.85546875" customWidth="1"/>
    <col min="22" max="22" width="17.140625" customWidth="1"/>
    <col min="23" max="23" width="19.28515625" customWidth="1"/>
    <col min="24" max="24" width="29.140625" customWidth="1"/>
    <col min="25" max="25" width="21" customWidth="1"/>
    <col min="26" max="26" width="18.85546875" customWidth="1"/>
  </cols>
  <sheetData>
    <row r="1" spans="1:26" x14ac:dyDescent="0.25">
      <c r="A1" s="22" t="s">
        <v>36</v>
      </c>
      <c r="B1" s="26" t="s">
        <v>38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8"/>
      <c r="X1" s="23"/>
      <c r="Y1" s="24" t="s">
        <v>34</v>
      </c>
      <c r="Z1" s="25" t="s">
        <v>35</v>
      </c>
    </row>
    <row r="2" spans="1:26" ht="45.75" customHeight="1" thickBot="1" x14ac:dyDescent="0.3">
      <c r="A2" s="22" t="s">
        <v>37</v>
      </c>
      <c r="C2" s="26" t="s">
        <v>33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8"/>
      <c r="Y2" s="24" t="s">
        <v>39</v>
      </c>
      <c r="Z2" s="25"/>
    </row>
    <row r="3" spans="1:26" s="1" customFormat="1" ht="56.25" customHeight="1" x14ac:dyDescent="0.25">
      <c r="B3" s="14" t="s">
        <v>6</v>
      </c>
      <c r="C3" s="7" t="s">
        <v>33</v>
      </c>
      <c r="D3" s="7" t="s">
        <v>10</v>
      </c>
      <c r="E3" s="7" t="s">
        <v>11</v>
      </c>
      <c r="F3" s="7" t="s">
        <v>14</v>
      </c>
      <c r="G3" s="7" t="s">
        <v>15</v>
      </c>
      <c r="H3" s="7" t="s">
        <v>16</v>
      </c>
      <c r="I3" s="7" t="s">
        <v>18</v>
      </c>
      <c r="J3" s="7" t="s">
        <v>19</v>
      </c>
      <c r="K3" s="7" t="s">
        <v>20</v>
      </c>
      <c r="L3" s="7" t="s">
        <v>21</v>
      </c>
      <c r="M3" s="7" t="s">
        <v>22</v>
      </c>
      <c r="N3" s="7" t="s">
        <v>23</v>
      </c>
      <c r="O3" s="7" t="s">
        <v>24</v>
      </c>
      <c r="P3" s="7" t="s">
        <v>25</v>
      </c>
      <c r="Q3" s="7" t="s">
        <v>26</v>
      </c>
      <c r="R3" s="7" t="s">
        <v>27</v>
      </c>
      <c r="S3" s="7" t="s">
        <v>28</v>
      </c>
      <c r="T3" s="7" t="s">
        <v>29</v>
      </c>
      <c r="U3" s="7" t="s">
        <v>30</v>
      </c>
      <c r="V3" s="7" t="s">
        <v>31</v>
      </c>
      <c r="W3" s="8" t="s">
        <v>32</v>
      </c>
      <c r="X3" s="15" t="s">
        <v>3</v>
      </c>
      <c r="Y3" s="24"/>
      <c r="Z3" s="25"/>
    </row>
    <row r="4" spans="1:26" s="2" customFormat="1" ht="44.25" customHeight="1" x14ac:dyDescent="0.25">
      <c r="B4" s="11">
        <v>1</v>
      </c>
      <c r="C4" s="6" t="s">
        <v>4</v>
      </c>
      <c r="D4" s="12">
        <v>8371870792</v>
      </c>
      <c r="E4" s="12">
        <v>3065386149</v>
      </c>
      <c r="F4" s="12">
        <v>3168442880</v>
      </c>
      <c r="G4" s="12">
        <v>18932853422</v>
      </c>
      <c r="H4" s="12">
        <v>9488174850</v>
      </c>
      <c r="I4" s="12">
        <v>1781640626</v>
      </c>
      <c r="J4" s="12"/>
      <c r="K4" s="12">
        <v>4626300238</v>
      </c>
      <c r="L4" s="12">
        <v>6964859344</v>
      </c>
      <c r="M4" s="12">
        <v>1419619422</v>
      </c>
      <c r="N4" s="12">
        <v>7119139915</v>
      </c>
      <c r="O4" s="12">
        <v>9793085499</v>
      </c>
      <c r="P4" s="12">
        <v>2596312855</v>
      </c>
      <c r="Q4" s="12">
        <v>4933390701</v>
      </c>
      <c r="R4" s="12">
        <v>8578370433</v>
      </c>
      <c r="S4" s="12"/>
      <c r="T4" s="12"/>
      <c r="U4" s="12"/>
      <c r="V4" s="12">
        <v>395776846</v>
      </c>
      <c r="W4" s="12">
        <f>SUM(D4:V4)</f>
        <v>91235223972</v>
      </c>
      <c r="X4" s="16"/>
      <c r="Y4" s="19"/>
      <c r="Z4" s="20"/>
    </row>
    <row r="5" spans="1:26" s="2" customFormat="1" ht="61.5" customHeight="1" x14ac:dyDescent="0.25">
      <c r="B5" s="11">
        <v>2</v>
      </c>
      <c r="C5" s="6" t="s">
        <v>0</v>
      </c>
      <c r="D5" s="12">
        <v>1712500000</v>
      </c>
      <c r="E5" s="12">
        <v>0</v>
      </c>
      <c r="F5" s="12">
        <v>435000000</v>
      </c>
      <c r="G5" s="12">
        <v>1503000000</v>
      </c>
      <c r="H5" s="12">
        <v>0</v>
      </c>
      <c r="I5" s="12">
        <v>186944262</v>
      </c>
      <c r="J5" s="12">
        <v>15000000</v>
      </c>
      <c r="K5" s="12">
        <v>550141000</v>
      </c>
      <c r="L5" s="12">
        <v>224307377</v>
      </c>
      <c r="M5" s="12">
        <v>74603836</v>
      </c>
      <c r="N5" s="12">
        <v>217950000</v>
      </c>
      <c r="O5" s="12">
        <v>3385800000</v>
      </c>
      <c r="P5" s="12">
        <v>308800000</v>
      </c>
      <c r="Q5" s="12">
        <v>194175000</v>
      </c>
      <c r="R5" s="12">
        <v>890800000</v>
      </c>
      <c r="S5" s="12">
        <v>24074417</v>
      </c>
      <c r="T5" s="12"/>
      <c r="U5" s="12"/>
      <c r="V5" s="12">
        <v>2754300316</v>
      </c>
      <c r="W5" s="12">
        <f t="shared" ref="W5:W13" si="0">SUM(D5:V5)</f>
        <v>12477396208</v>
      </c>
      <c r="X5" s="16"/>
      <c r="Y5" s="19"/>
      <c r="Z5" s="20"/>
    </row>
    <row r="6" spans="1:26" s="2" customFormat="1" ht="46.5" customHeight="1" x14ac:dyDescent="0.25">
      <c r="B6" s="11">
        <v>3</v>
      </c>
      <c r="C6" s="6" t="s">
        <v>5</v>
      </c>
      <c r="D6" s="12">
        <v>0</v>
      </c>
      <c r="E6" s="12">
        <v>0</v>
      </c>
      <c r="F6" s="12">
        <v>0</v>
      </c>
      <c r="G6" s="12"/>
      <c r="H6" s="12">
        <v>0</v>
      </c>
      <c r="I6" s="12"/>
      <c r="J6" s="12"/>
      <c r="K6" s="12"/>
      <c r="L6" s="12"/>
      <c r="M6" s="12"/>
      <c r="N6" s="12"/>
      <c r="O6" s="12">
        <v>15000000</v>
      </c>
      <c r="P6" s="12"/>
      <c r="Q6" s="12">
        <v>15000000</v>
      </c>
      <c r="R6" s="12">
        <v>20000000</v>
      </c>
      <c r="S6" s="12">
        <v>12000000</v>
      </c>
      <c r="T6" s="12"/>
      <c r="U6" s="12"/>
      <c r="V6" s="12">
        <v>951100000</v>
      </c>
      <c r="W6" s="12">
        <f t="shared" si="0"/>
        <v>1013100000</v>
      </c>
      <c r="X6" s="16"/>
      <c r="Y6" s="19"/>
      <c r="Z6" s="20"/>
    </row>
    <row r="7" spans="1:26" s="2" customFormat="1" ht="24.75" customHeight="1" x14ac:dyDescent="0.25">
      <c r="B7" s="11">
        <v>4</v>
      </c>
      <c r="C7" s="6" t="s">
        <v>1</v>
      </c>
      <c r="D7" s="12">
        <v>0</v>
      </c>
      <c r="E7" s="12">
        <v>0</v>
      </c>
      <c r="F7" s="12">
        <v>0</v>
      </c>
      <c r="G7" s="12"/>
      <c r="H7" s="12">
        <v>429117879</v>
      </c>
      <c r="I7" s="12">
        <v>23338949</v>
      </c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>
        <v>26214003</v>
      </c>
      <c r="W7" s="12">
        <f t="shared" si="0"/>
        <v>478670831</v>
      </c>
      <c r="X7" s="16"/>
      <c r="Y7" s="19"/>
      <c r="Z7" s="19"/>
    </row>
    <row r="8" spans="1:26" s="2" customFormat="1" ht="22.5" customHeight="1" x14ac:dyDescent="0.25">
      <c r="B8" s="11">
        <v>5</v>
      </c>
      <c r="C8" s="6" t="s">
        <v>17</v>
      </c>
      <c r="D8" s="12">
        <v>0</v>
      </c>
      <c r="E8" s="12">
        <v>0</v>
      </c>
      <c r="F8" s="12">
        <v>0</v>
      </c>
      <c r="G8" s="12"/>
      <c r="H8" s="12"/>
      <c r="I8" s="12"/>
      <c r="J8" s="12"/>
      <c r="K8" s="12">
        <v>20000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>
        <v>6110000</v>
      </c>
      <c r="W8" s="12">
        <f t="shared" si="0"/>
        <v>6130000</v>
      </c>
      <c r="X8" s="16"/>
      <c r="Y8" s="19"/>
      <c r="Z8" s="19"/>
    </row>
    <row r="9" spans="1:26" s="2" customFormat="1" ht="22.5" customHeight="1" x14ac:dyDescent="0.25">
      <c r="B9" s="11">
        <v>6</v>
      </c>
      <c r="C9" s="6" t="s">
        <v>12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>
        <v>63550698</v>
      </c>
      <c r="W9" s="12">
        <f t="shared" si="0"/>
        <v>63550698</v>
      </c>
      <c r="X9" s="16"/>
      <c r="Y9" s="19"/>
      <c r="Z9" s="19"/>
    </row>
    <row r="10" spans="1:26" s="2" customFormat="1" ht="22.5" customHeight="1" x14ac:dyDescent="0.25">
      <c r="B10" s="11">
        <v>7</v>
      </c>
      <c r="C10" s="6" t="s">
        <v>13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>
        <v>30863794</v>
      </c>
      <c r="W10" s="12">
        <f t="shared" si="0"/>
        <v>30863794</v>
      </c>
      <c r="X10" s="16"/>
      <c r="Y10" s="19"/>
      <c r="Z10" s="19"/>
    </row>
    <row r="11" spans="1:26" s="2" customFormat="1" ht="22.5" customHeight="1" x14ac:dyDescent="0.25">
      <c r="B11" s="11">
        <v>8</v>
      </c>
      <c r="C11" s="6" t="s">
        <v>7</v>
      </c>
      <c r="D11" s="12">
        <v>0</v>
      </c>
      <c r="E11" s="12">
        <v>612000987</v>
      </c>
      <c r="F11" s="12">
        <v>633861241</v>
      </c>
      <c r="G11" s="12">
        <v>8576426746.5</v>
      </c>
      <c r="H11" s="12">
        <v>3153416078</v>
      </c>
      <c r="I11" s="12">
        <v>2248580876.5</v>
      </c>
      <c r="J11" s="12"/>
      <c r="K11" s="12">
        <v>1841013650</v>
      </c>
      <c r="L11" s="12">
        <v>2666657796.5</v>
      </c>
      <c r="M11" s="12">
        <v>283980140</v>
      </c>
      <c r="N11" s="12">
        <v>1424073079</v>
      </c>
      <c r="O11" s="12">
        <v>3485066875</v>
      </c>
      <c r="P11" s="12"/>
      <c r="Q11" s="12">
        <v>986964118</v>
      </c>
      <c r="R11" s="12">
        <v>1590818536</v>
      </c>
      <c r="S11" s="12"/>
      <c r="T11" s="12"/>
      <c r="U11" s="12"/>
      <c r="V11" s="12">
        <v>81947163</v>
      </c>
      <c r="W11" s="12">
        <f t="shared" si="0"/>
        <v>27584807286.5</v>
      </c>
      <c r="X11" s="16"/>
      <c r="Y11" s="19"/>
      <c r="Z11" s="19"/>
    </row>
    <row r="12" spans="1:26" s="2" customFormat="1" ht="20.25" customHeight="1" x14ac:dyDescent="0.25">
      <c r="B12" s="11">
        <v>9</v>
      </c>
      <c r="C12" s="6" t="s">
        <v>8</v>
      </c>
      <c r="D12" s="12">
        <v>490500000</v>
      </c>
      <c r="E12" s="12">
        <v>281250000</v>
      </c>
      <c r="F12" s="12">
        <v>1040165318</v>
      </c>
      <c r="G12" s="12">
        <v>281250000</v>
      </c>
      <c r="H12" s="12">
        <v>656250000</v>
      </c>
      <c r="I12" s="12"/>
      <c r="J12" s="12"/>
      <c r="K12" s="12"/>
      <c r="L12" s="12"/>
      <c r="M12" s="12"/>
      <c r="N12" s="12"/>
      <c r="O12" s="12">
        <v>3750000000</v>
      </c>
      <c r="P12" s="12"/>
      <c r="Q12" s="12"/>
      <c r="R12" s="12"/>
      <c r="S12" s="12"/>
      <c r="T12" s="12"/>
      <c r="U12" s="12"/>
      <c r="V12" s="12"/>
      <c r="W12" s="12">
        <f t="shared" si="0"/>
        <v>6499415318</v>
      </c>
      <c r="X12" s="16"/>
      <c r="Y12" s="19"/>
      <c r="Z12" s="19"/>
    </row>
    <row r="13" spans="1:26" s="2" customFormat="1" ht="22.5" customHeight="1" x14ac:dyDescent="0.25">
      <c r="B13" s="11">
        <v>10</v>
      </c>
      <c r="C13" s="6" t="s">
        <v>9</v>
      </c>
      <c r="D13" s="4">
        <v>-13509628875</v>
      </c>
      <c r="E13" s="12">
        <v>-127354425</v>
      </c>
      <c r="F13" s="12">
        <f>-536742763+-473378819</f>
        <v>-1010121582</v>
      </c>
      <c r="G13" s="12">
        <f>-13163179632+-6284798652</f>
        <v>-19447978284</v>
      </c>
      <c r="H13" s="12">
        <f>-327163600+-9591032500</f>
        <v>-9918196100</v>
      </c>
      <c r="I13" s="12">
        <f>-4479781718+-7112862016</f>
        <v>-11592643734</v>
      </c>
      <c r="J13" s="12">
        <v>-767490642</v>
      </c>
      <c r="K13" s="12">
        <f>-2203600677+-4389668071</f>
        <v>-6593268748</v>
      </c>
      <c r="L13" s="12">
        <f>-3144989492+-5375277996</f>
        <v>-8520267488</v>
      </c>
      <c r="M13" s="12"/>
      <c r="N13" s="12">
        <f>-2893906867+-1619180347</f>
        <v>-4513087214</v>
      </c>
      <c r="O13" s="12">
        <f>-2987955350+-4236220746</f>
        <v>-7224176096</v>
      </c>
      <c r="P13" s="12">
        <v>-4522757876</v>
      </c>
      <c r="Q13" s="12"/>
      <c r="R13" s="12"/>
      <c r="S13" s="12"/>
      <c r="T13" s="12"/>
      <c r="U13" s="12"/>
      <c r="V13" s="12"/>
      <c r="W13" s="12">
        <f t="shared" si="0"/>
        <v>-87746971064</v>
      </c>
      <c r="X13" s="16"/>
      <c r="Y13" s="19"/>
      <c r="Z13" s="19"/>
    </row>
    <row r="14" spans="1:26" s="1" customFormat="1" ht="47.25" customHeight="1" thickBot="1" x14ac:dyDescent="0.3">
      <c r="B14" s="9"/>
      <c r="C14" s="10" t="s">
        <v>2</v>
      </c>
      <c r="D14" s="13">
        <f>SUM(D4:D13)</f>
        <v>-2934758083</v>
      </c>
      <c r="E14" s="13">
        <f t="shared" ref="E14:R14" si="1">SUM(E4:E13)</f>
        <v>3831282711</v>
      </c>
      <c r="F14" s="13">
        <f t="shared" si="1"/>
        <v>4267347857</v>
      </c>
      <c r="G14" s="13">
        <f t="shared" si="1"/>
        <v>9845551884.5</v>
      </c>
      <c r="H14" s="13">
        <f t="shared" si="1"/>
        <v>3808762707</v>
      </c>
      <c r="I14" s="13">
        <f t="shared" si="1"/>
        <v>-7352139020.5</v>
      </c>
      <c r="J14" s="13">
        <f t="shared" si="1"/>
        <v>-752490642</v>
      </c>
      <c r="K14" s="13">
        <f t="shared" si="1"/>
        <v>424206140</v>
      </c>
      <c r="L14" s="13">
        <f t="shared" si="1"/>
        <v>1335557029.5</v>
      </c>
      <c r="M14" s="13">
        <f t="shared" si="1"/>
        <v>1778203398</v>
      </c>
      <c r="N14" s="13">
        <f t="shared" si="1"/>
        <v>4248075780</v>
      </c>
      <c r="O14" s="13">
        <f t="shared" si="1"/>
        <v>13204776278</v>
      </c>
      <c r="P14" s="13">
        <f t="shared" si="1"/>
        <v>-1617645021</v>
      </c>
      <c r="Q14" s="13">
        <f t="shared" si="1"/>
        <v>6129529819</v>
      </c>
      <c r="R14" s="13">
        <f t="shared" si="1"/>
        <v>11079988969</v>
      </c>
      <c r="S14" s="13">
        <f t="shared" ref="S14" si="2">SUM(S4:S13)</f>
        <v>36074417</v>
      </c>
      <c r="T14" s="13">
        <f t="shared" ref="T14" si="3">SUM(T4:T13)</f>
        <v>0</v>
      </c>
      <c r="U14" s="13">
        <f t="shared" ref="U14" si="4">SUM(U4:U13)</f>
        <v>0</v>
      </c>
      <c r="V14" s="13">
        <f t="shared" ref="V14:W14" si="5">SUM(V4:V13)</f>
        <v>4309862820</v>
      </c>
      <c r="W14" s="13">
        <f t="shared" si="5"/>
        <v>51642187043.5</v>
      </c>
      <c r="X14" s="17"/>
      <c r="Y14" s="18"/>
      <c r="Z14" s="21"/>
    </row>
    <row r="15" spans="1:26" s="3" customFormat="1" x14ac:dyDescent="0.25">
      <c r="Z15" s="5"/>
    </row>
  </sheetData>
  <mergeCells count="2">
    <mergeCell ref="B1:W1"/>
    <mergeCell ref="C2:X2"/>
  </mergeCells>
  <printOptions horizontalCentered="1"/>
  <pageMargins left="0.19" right="0.18" top="0.42" bottom="0.75" header="0.3" footer="0.3"/>
  <pageSetup paperSize="9" scale="75" fitToWidth="3" fitToHeight="3" orientation="landscape" r:id="rId1"/>
  <headerFooter alignWithMargins="0">
    <oddFooter>&amp;L&amp;"-,Gras italique"&amp;8PS - Mines: Rapport du mois de decembre 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Recettes 2020 par société</vt:lpstr>
      <vt:lpstr>'Recettes 2020 par société'!Zone_d_impression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dcterms:created xsi:type="dcterms:W3CDTF">2022-05-10T12:15:55Z</dcterms:created>
  <dcterms:modified xsi:type="dcterms:W3CDTF">2022-05-12T14:57:08Z</dcterms:modified>
</cp:coreProperties>
</file>